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ate1904="1" showInkAnnotation="0" autoCompressPictures="0"/>
  <mc:AlternateContent xmlns:mc="http://schemas.openxmlformats.org/markup-compatibility/2006">
    <mc:Choice Requires="x15">
      <x15ac:absPath xmlns:x15ac="http://schemas.microsoft.com/office/spreadsheetml/2010/11/ac" url="C:\Users\ltlde\Downloads\"/>
    </mc:Choice>
  </mc:AlternateContent>
  <xr:revisionPtr revIDLastSave="0" documentId="13_ncr:1_{D2D57A1B-6593-47D3-B852-ADC34B05AC38}" xr6:coauthVersionLast="40" xr6:coauthVersionMax="41" xr10:uidLastSave="{00000000-0000-0000-0000-000000000000}"/>
  <bookViews>
    <workbookView xWindow="-120" yWindow="-120" windowWidth="29040" windowHeight="15840" tabRatio="500" xr2:uid="{00000000-000D-0000-FFFF-FFFF00000000}"/>
  </bookViews>
  <sheets>
    <sheet name="Instructions" sheetId="2" r:id="rId1"/>
    <sheet name="Model" sheetId="1"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D17" i="1" l="1"/>
  <c r="G17" i="1" s="1"/>
  <c r="D18" i="1"/>
  <c r="G18" i="1" s="1"/>
  <c r="D22" i="1"/>
  <c r="G22" i="1" s="1"/>
  <c r="D20" i="1"/>
  <c r="D25" i="1" s="1"/>
  <c r="D41" i="1" s="1"/>
  <c r="F43" i="1"/>
  <c r="F29" i="1"/>
  <c r="I43" i="1"/>
  <c r="I34" i="1"/>
  <c r="I37" i="1" s="1"/>
  <c r="L13" i="1"/>
  <c r="F32" i="1"/>
  <c r="F39" i="1" s="1"/>
  <c r="F41" i="1" s="1"/>
  <c r="F44" i="1" s="1"/>
  <c r="B20" i="1"/>
  <c r="B25" i="1" s="1"/>
  <c r="B41" i="1" s="1"/>
  <c r="G43" i="1" l="1"/>
  <c r="G29" i="1" s="1"/>
  <c r="E17" i="1"/>
  <c r="E22" i="1"/>
  <c r="E18" i="1"/>
  <c r="J22" i="1"/>
  <c r="J18" i="1"/>
  <c r="C18" i="1"/>
  <c r="C17" i="1"/>
  <c r="C20" i="1" s="1"/>
  <c r="C25" i="1" s="1"/>
  <c r="C41" i="1" s="1"/>
  <c r="G20" i="1"/>
  <c r="G25" i="1" s="1"/>
  <c r="J17" i="1"/>
  <c r="I39" i="1"/>
  <c r="I41" i="1" s="1"/>
  <c r="I44" i="1" s="1"/>
  <c r="G32" i="1" l="1"/>
  <c r="G39" i="1" s="1"/>
  <c r="G41" i="1" s="1"/>
  <c r="J29" i="1"/>
  <c r="E20" i="1"/>
  <c r="E25" i="1" s="1"/>
  <c r="E41" i="1" s="1"/>
  <c r="J20" i="1"/>
  <c r="J25" i="1" s="1"/>
  <c r="J43" i="1" l="1"/>
  <c r="J34" i="1" s="1"/>
  <c r="H18" i="1"/>
  <c r="G44" i="1"/>
  <c r="H22" i="1"/>
  <c r="H17" i="1"/>
  <c r="H29" i="1"/>
  <c r="H32" i="1" s="1"/>
  <c r="H39" i="1" s="1"/>
  <c r="J32" i="1"/>
  <c r="H20" i="1" l="1"/>
  <c r="H25" i="1" s="1"/>
  <c r="H41" i="1" s="1"/>
  <c r="J37" i="1"/>
  <c r="J39" i="1" s="1"/>
  <c r="J41" i="1" s="1"/>
  <c r="K18" i="1" l="1"/>
  <c r="L18" i="1" s="1"/>
  <c r="J44" i="1"/>
  <c r="K22" i="1"/>
  <c r="L22" i="1" s="1"/>
  <c r="K17" i="1"/>
  <c r="K29" i="1"/>
  <c r="K34" i="1"/>
  <c r="K32" i="1" l="1"/>
  <c r="L29" i="1"/>
  <c r="L32" i="1" s="1"/>
  <c r="K20" i="1"/>
  <c r="K25" i="1" s="1"/>
  <c r="L17" i="1"/>
  <c r="L20" i="1" s="1"/>
  <c r="L25" i="1" s="1"/>
  <c r="K37" i="1"/>
  <c r="L34" i="1"/>
  <c r="L37" i="1" s="1"/>
  <c r="M37" i="1" s="1"/>
  <c r="K41" i="1" l="1"/>
  <c r="L39" i="1"/>
  <c r="L41" i="1" s="1"/>
  <c r="M32" i="1"/>
  <c r="K39" i="1"/>
</calcChain>
</file>

<file path=xl/sharedStrings.xml><?xml version="1.0" encoding="utf-8"?>
<sst xmlns="http://schemas.openxmlformats.org/spreadsheetml/2006/main" count="62" uniqueCount="53">
  <si>
    <t>Pro Forma Capitalization Table</t>
    <phoneticPr fontId="2" type="noConversion"/>
  </si>
  <si>
    <t>Common Stock</t>
    <phoneticPr fontId="2" type="noConversion"/>
  </si>
  <si>
    <t>Shares</t>
  </si>
  <si>
    <t>Shares</t>
    <phoneticPr fontId="2" type="noConversion"/>
  </si>
  <si>
    <t>%</t>
  </si>
  <si>
    <t>%</t>
    <phoneticPr fontId="2" type="noConversion"/>
  </si>
  <si>
    <t>Founders' Shares</t>
    <phoneticPr fontId="2" type="noConversion"/>
  </si>
  <si>
    <t>Stock Options</t>
    <phoneticPr fontId="2" type="noConversion"/>
  </si>
  <si>
    <t>$</t>
  </si>
  <si>
    <t>$</t>
    <phoneticPr fontId="2" type="noConversion"/>
  </si>
  <si>
    <t>Shares</t>
    <phoneticPr fontId="2" type="noConversion"/>
  </si>
  <si>
    <t>Common</t>
    <phoneticPr fontId="2" type="noConversion"/>
  </si>
  <si>
    <t>Total Common</t>
    <phoneticPr fontId="2" type="noConversion"/>
  </si>
  <si>
    <t>Pre-money Valuation</t>
    <phoneticPr fontId="2" type="noConversion"/>
  </si>
  <si>
    <t>Post-money Valuation</t>
    <phoneticPr fontId="2" type="noConversion"/>
  </si>
  <si>
    <t>Exit</t>
    <phoneticPr fontId="2" type="noConversion"/>
  </si>
  <si>
    <t>Variables</t>
    <phoneticPr fontId="2" type="noConversion"/>
  </si>
  <si>
    <t>Exit Value</t>
    <phoneticPr fontId="2" type="noConversion"/>
  </si>
  <si>
    <t>Multiple</t>
    <phoneticPr fontId="2" type="noConversion"/>
  </si>
  <si>
    <t>Company</t>
  </si>
  <si>
    <t>Date</t>
  </si>
  <si>
    <t>Investor Rounds</t>
  </si>
  <si>
    <t>Round 1</t>
  </si>
  <si>
    <t>Round 2</t>
  </si>
  <si>
    <t>Round 1 Premoney Valuation</t>
  </si>
  <si>
    <t>Round 1 Raise</t>
  </si>
  <si>
    <t>Prepared by Yourname</t>
  </si>
  <si>
    <t>Round 2 Premoney valuaiton</t>
  </si>
  <si>
    <t>Founders</t>
  </si>
  <si>
    <t>Founder 1</t>
  </si>
  <si>
    <t>Founder 2</t>
  </si>
  <si>
    <t>Total Founders</t>
  </si>
  <si>
    <t>Total Round 1</t>
  </si>
  <si>
    <t>Total Round 2</t>
  </si>
  <si>
    <t>Total Investor Rounds</t>
  </si>
  <si>
    <t>Total</t>
  </si>
  <si>
    <t>Round 2 Raise</t>
  </si>
  <si>
    <t>Stk Options</t>
  </si>
  <si>
    <t>www.looncreekcapital.com</t>
  </si>
  <si>
    <t>Prepared by Kevin Learned, kevin@looncreekcapital.com</t>
  </si>
  <si>
    <t>Updated February 27, 2019</t>
  </si>
  <si>
    <t>Simple Capitalization Table Model</t>
  </si>
  <si>
    <t>Instructions</t>
  </si>
  <si>
    <r>
      <t>Variables:</t>
    </r>
    <r>
      <rPr>
        <sz val="10"/>
        <rFont val="Verdana"/>
        <family val="2"/>
      </rPr>
      <t xml:space="preserve"> The model uses six variables:</t>
    </r>
  </si>
  <si>
    <t>Number of shares in the stock option pool</t>
  </si>
  <si>
    <t>Pre-money valuation of the current or contemplated round</t>
  </si>
  <si>
    <t>The amount to be raised in the current or contemplated round</t>
  </si>
  <si>
    <t>Pre-money valuation of the next round</t>
  </si>
  <si>
    <t>The amount to be raised in the next round</t>
  </si>
  <si>
    <t>The net amount received by the shareholders at exit</t>
  </si>
  <si>
    <t>Caution</t>
  </si>
  <si>
    <t xml:space="preserve">No representation is made that the model is correct or accurately forecasts future outcomes.  Check the math once you enter the variables. This is a simple model that assumes all categores of shareholders and/or rounds receive at exit their percentage share of the company.  The model does not account for preferences, discounts on convertible notes, vesting of options, anti-dilution provisions, waterfalls or any other complicating factors.  </t>
  </si>
  <si>
    <t>This model projects the capitalization structure of a company assuming only common shares have been issued and that the company is preparing for its first priced round. The variables are filled in with the amounts used in the ACA Webinar, Introduction to Cap Tables.  You may changed any of the variables.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</si>
</sst>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164" formatCode="0.0%"/>
    <numFmt numFmtId="165" formatCode="&quot;$&quot;#,##0"/>
    <numFmt numFmtId="166" formatCode="0.0"/>
    <numFmt numFmtId="167" formatCode="[$-409]mmmm\ d\,\ yyyy;@"/>
  </numFmts>
  <fonts count="10" x14ac:knownFonts="1">
    <font>
      <sz val="10"/>
      <name val="Verdana"/>
    </font>
    <font>
      <b/>
      <sz val="10"/>
      <name val="Verdana"/>
    </font>
    <font>
      <sz val="8"/>
      <name val="Verdana"/>
    </font>
    <font>
      <sz val="10"/>
      <name val="Verdana"/>
    </font>
    <font>
      <u/>
      <sz val="10"/>
      <color theme="10"/>
      <name val="Verdana"/>
    </font>
    <font>
      <u/>
      <sz val="10"/>
      <color theme="11"/>
      <name val="Verdana"/>
    </font>
    <font>
      <u/>
      <sz val="10"/>
      <name val="Verdana"/>
    </font>
    <font>
      <sz val="10"/>
      <color theme="1"/>
      <name val="Verdana"/>
      <family val="2"/>
    </font>
    <font>
      <sz val="10"/>
      <name val="Verdana"/>
      <family val="2"/>
    </font>
    <font>
      <b/>
      <sz val="10"/>
      <name val="Verdana"/>
      <family val="2"/>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CCFFCC"/>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4"/>
        <bgColor indexed="64"/>
      </patternFill>
    </fill>
    <fill>
      <patternFill patternType="solid">
        <fgColor rgb="FF9A40DC"/>
        <bgColor indexed="64"/>
      </patternFill>
    </fill>
  </fills>
  <borders count="36">
    <border>
      <left/>
      <right/>
      <top/>
      <bottom/>
      <diagonal/>
    </border>
    <border>
      <left/>
      <right/>
      <top style="thin">
        <color auto="1"/>
      </top>
      <bottom style="thin">
        <color auto="1"/>
      </bottom>
      <diagonal/>
    </border>
    <border>
      <left/>
      <right/>
      <top style="thin">
        <color auto="1"/>
      </top>
      <bottom style="double">
        <color auto="1"/>
      </bottom>
      <diagonal/>
    </border>
    <border>
      <left style="medium">
        <color auto="1"/>
      </left>
      <right/>
      <top style="medium">
        <color auto="1"/>
      </top>
      <bottom/>
      <diagonal/>
    </border>
    <border>
      <left/>
      <right/>
      <top style="medium">
        <color auto="1"/>
      </top>
      <bottom/>
      <diagonal/>
    </border>
    <border>
      <left style="thin">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style="medium">
        <color auto="1"/>
      </right>
      <top/>
      <bottom/>
      <diagonal/>
    </border>
    <border>
      <left style="medium">
        <color auto="1"/>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s>
  <cellStyleXfs count="45">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06">
    <xf numFmtId="0" fontId="0" fillId="0" borderId="0" xfId="0"/>
    <xf numFmtId="3" fontId="0" fillId="0" borderId="2" xfId="0" applyNumberFormat="1" applyBorder="1"/>
    <xf numFmtId="0" fontId="0" fillId="0" borderId="5" xfId="0" applyBorder="1"/>
    <xf numFmtId="3" fontId="0" fillId="0" borderId="10" xfId="0" applyNumberFormat="1" applyBorder="1"/>
    <xf numFmtId="3" fontId="0" fillId="0" borderId="12" xfId="0" applyNumberFormat="1" applyBorder="1"/>
    <xf numFmtId="0" fontId="0" fillId="0" borderId="6" xfId="0" applyBorder="1"/>
    <xf numFmtId="0" fontId="0" fillId="0" borderId="0" xfId="0" applyBorder="1"/>
    <xf numFmtId="164" fontId="0" fillId="0" borderId="0" xfId="0" applyNumberFormat="1" applyBorder="1"/>
    <xf numFmtId="164" fontId="0" fillId="0" borderId="2" xfId="0" applyNumberFormat="1" applyBorder="1"/>
    <xf numFmtId="165" fontId="0" fillId="0" borderId="5" xfId="0" applyNumberFormat="1" applyBorder="1"/>
    <xf numFmtId="0" fontId="1" fillId="0" borderId="0" xfId="0" applyFont="1"/>
    <xf numFmtId="165" fontId="0" fillId="0" borderId="10" xfId="0" applyNumberFormat="1" applyBorder="1"/>
    <xf numFmtId="165" fontId="0" fillId="0" borderId="12" xfId="0" applyNumberFormat="1" applyBorder="1"/>
    <xf numFmtId="3" fontId="0" fillId="0" borderId="0" xfId="0" applyNumberFormat="1" applyBorder="1"/>
    <xf numFmtId="3" fontId="0" fillId="0" borderId="1" xfId="0" applyNumberFormat="1" applyBorder="1"/>
    <xf numFmtId="164" fontId="0" fillId="0" borderId="6" xfId="0" applyNumberFormat="1" applyBorder="1"/>
    <xf numFmtId="164" fontId="0" fillId="0" borderId="1" xfId="0" applyNumberFormat="1" applyBorder="1"/>
    <xf numFmtId="44" fontId="0" fillId="0" borderId="0" xfId="0" applyNumberFormat="1" applyBorder="1"/>
    <xf numFmtId="164" fontId="0" fillId="0" borderId="13" xfId="0" applyNumberFormat="1" applyBorder="1"/>
    <xf numFmtId="3" fontId="0" fillId="0" borderId="5" xfId="0" applyNumberFormat="1" applyBorder="1"/>
    <xf numFmtId="5" fontId="0" fillId="0" borderId="5" xfId="0" applyNumberFormat="1" applyBorder="1"/>
    <xf numFmtId="5" fontId="0" fillId="0" borderId="10" xfId="0" applyNumberFormat="1" applyBorder="1"/>
    <xf numFmtId="164" fontId="0" fillId="0" borderId="11" xfId="0" applyNumberFormat="1" applyBorder="1"/>
    <xf numFmtId="37" fontId="0" fillId="0" borderId="0" xfId="0" applyNumberFormat="1" applyBorder="1"/>
    <xf numFmtId="165" fontId="0" fillId="0" borderId="20" xfId="0" applyNumberFormat="1" applyBorder="1"/>
    <xf numFmtId="165" fontId="0" fillId="0" borderId="22" xfId="0" applyNumberFormat="1" applyBorder="1"/>
    <xf numFmtId="165" fontId="0" fillId="0" borderId="23" xfId="0" applyNumberFormat="1" applyBorder="1"/>
    <xf numFmtId="0" fontId="0" fillId="0" borderId="24" xfId="0" applyBorder="1"/>
    <xf numFmtId="0" fontId="0" fillId="0" borderId="25" xfId="0" applyBorder="1"/>
    <xf numFmtId="0" fontId="0" fillId="0" borderId="7" xfId="0" applyBorder="1"/>
    <xf numFmtId="0" fontId="0" fillId="0" borderId="8" xfId="0" applyBorder="1"/>
    <xf numFmtId="0" fontId="0" fillId="0" borderId="9" xfId="0" applyBorder="1"/>
    <xf numFmtId="0" fontId="0" fillId="0" borderId="30" xfId="0" applyBorder="1"/>
    <xf numFmtId="6" fontId="0" fillId="2" borderId="8" xfId="0" applyNumberFormat="1" applyFill="1" applyBorder="1"/>
    <xf numFmtId="0" fontId="0" fillId="0" borderId="5" xfId="0" applyBorder="1" applyAlignment="1">
      <alignment horizontal="center"/>
    </xf>
    <xf numFmtId="0" fontId="0" fillId="0" borderId="6" xfId="0" applyBorder="1" applyAlignment="1">
      <alignment horizontal="center"/>
    </xf>
    <xf numFmtId="164" fontId="0" fillId="0" borderId="0" xfId="0" applyNumberFormat="1" applyBorder="1" applyAlignment="1">
      <alignment horizontal="center"/>
    </xf>
    <xf numFmtId="0" fontId="0" fillId="0" borderId="0" xfId="0" applyBorder="1" applyAlignment="1">
      <alignment horizontal="center"/>
    </xf>
    <xf numFmtId="164" fontId="0" fillId="0" borderId="10" xfId="1" applyNumberFormat="1" applyFont="1" applyBorder="1"/>
    <xf numFmtId="3" fontId="0" fillId="3" borderId="10" xfId="0" applyNumberFormat="1" applyFill="1" applyBorder="1"/>
    <xf numFmtId="165" fontId="0" fillId="2" borderId="5" xfId="0" applyNumberFormat="1" applyFill="1" applyBorder="1"/>
    <xf numFmtId="165" fontId="0" fillId="0" borderId="5" xfId="0" applyNumberFormat="1" applyFill="1" applyBorder="1"/>
    <xf numFmtId="37" fontId="0" fillId="0" borderId="1" xfId="0" applyNumberFormat="1" applyBorder="1"/>
    <xf numFmtId="6" fontId="0" fillId="4" borderId="6" xfId="0" applyNumberFormat="1" applyFill="1" applyBorder="1"/>
    <xf numFmtId="5" fontId="0" fillId="4" borderId="5" xfId="0" applyNumberFormat="1" applyFill="1" applyBorder="1"/>
    <xf numFmtId="165" fontId="0" fillId="0" borderId="0" xfId="0" applyNumberFormat="1" applyBorder="1"/>
    <xf numFmtId="5" fontId="0" fillId="0" borderId="0" xfId="0" applyNumberFormat="1" applyBorder="1"/>
    <xf numFmtId="0" fontId="0" fillId="0" borderId="3" xfId="0" applyBorder="1"/>
    <xf numFmtId="0" fontId="1" fillId="0" borderId="25" xfId="0" applyFont="1" applyBorder="1"/>
    <xf numFmtId="166" fontId="0" fillId="0" borderId="31" xfId="0" applyNumberFormat="1" applyBorder="1"/>
    <xf numFmtId="166" fontId="0" fillId="0" borderId="32" xfId="0" applyNumberFormat="1" applyBorder="1"/>
    <xf numFmtId="0" fontId="6" fillId="0" borderId="25" xfId="0" applyFont="1" applyBorder="1"/>
    <xf numFmtId="166" fontId="0" fillId="0" borderId="33" xfId="0" applyNumberFormat="1" applyBorder="1"/>
    <xf numFmtId="165" fontId="0" fillId="0" borderId="30" xfId="0" applyNumberFormat="1" applyBorder="1"/>
    <xf numFmtId="44" fontId="0" fillId="0" borderId="8" xfId="0" applyNumberFormat="1" applyBorder="1"/>
    <xf numFmtId="0" fontId="0" fillId="0" borderId="21" xfId="0" applyBorder="1"/>
    <xf numFmtId="3" fontId="0" fillId="3" borderId="8" xfId="0" applyNumberFormat="1" applyFill="1" applyBorder="1"/>
    <xf numFmtId="166" fontId="0" fillId="0" borderId="34" xfId="0" applyNumberFormat="1" applyBorder="1"/>
    <xf numFmtId="0" fontId="0" fillId="0" borderId="14" xfId="0" applyBorder="1" applyAlignment="1">
      <alignment horizontal="center"/>
    </xf>
    <xf numFmtId="0" fontId="0" fillId="0" borderId="15" xfId="0" applyBorder="1" applyAlignment="1">
      <alignment horizontal="center"/>
    </xf>
    <xf numFmtId="3" fontId="0" fillId="0" borderId="0" xfId="0" applyNumberFormat="1" applyFill="1" applyBorder="1"/>
    <xf numFmtId="6" fontId="0" fillId="0" borderId="0" xfId="0" applyNumberFormat="1" applyFill="1" applyBorder="1"/>
    <xf numFmtId="6" fontId="0" fillId="6" borderId="21" xfId="0" applyNumberFormat="1" applyFill="1" applyBorder="1"/>
    <xf numFmtId="5" fontId="0" fillId="6" borderId="5" xfId="0" applyNumberFormat="1" applyFill="1" applyBorder="1"/>
    <xf numFmtId="0" fontId="0" fillId="0" borderId="10" xfId="0" applyBorder="1" applyAlignment="1">
      <alignment horizontal="center"/>
    </xf>
    <xf numFmtId="164" fontId="0" fillId="0" borderId="1" xfId="0" applyNumberFormat="1"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165" fontId="0" fillId="0" borderId="0" xfId="0" applyNumberFormat="1"/>
    <xf numFmtId="165" fontId="0" fillId="0" borderId="8" xfId="0" applyNumberFormat="1" applyBorder="1"/>
    <xf numFmtId="165" fontId="0" fillId="5" borderId="25" xfId="0" applyNumberFormat="1" applyFill="1" applyBorder="1"/>
    <xf numFmtId="165" fontId="0" fillId="0" borderId="19" xfId="0" applyNumberFormat="1" applyBorder="1"/>
    <xf numFmtId="166" fontId="0" fillId="0" borderId="24" xfId="0" applyNumberFormat="1" applyBorder="1"/>
    <xf numFmtId="15" fontId="1" fillId="0" borderId="0" xfId="0" applyNumberFormat="1" applyFont="1"/>
    <xf numFmtId="0" fontId="4" fillId="0" borderId="0" xfId="44"/>
    <xf numFmtId="0" fontId="9" fillId="0" borderId="0" xfId="0" applyFont="1"/>
    <xf numFmtId="167" fontId="0" fillId="0" borderId="0" xfId="0" applyNumberFormat="1" applyAlignment="1">
      <alignment horizontal="left"/>
    </xf>
    <xf numFmtId="0" fontId="8" fillId="0" borderId="0" xfId="0" applyFont="1" applyAlignment="1">
      <alignment wrapText="1"/>
    </xf>
    <xf numFmtId="6" fontId="0" fillId="7" borderId="0" xfId="0" applyNumberFormat="1" applyFill="1" applyBorder="1"/>
    <xf numFmtId="165" fontId="0" fillId="7" borderId="0" xfId="0" applyNumberFormat="1" applyFill="1" applyBorder="1"/>
    <xf numFmtId="0" fontId="9" fillId="0" borderId="0" xfId="0" applyFont="1" applyAlignment="1">
      <alignment wrapText="1"/>
    </xf>
    <xf numFmtId="0" fontId="7" fillId="3" borderId="0" xfId="0" applyFont="1" applyFill="1" applyAlignment="1">
      <alignment wrapText="1"/>
    </xf>
    <xf numFmtId="0" fontId="7" fillId="7" borderId="0" xfId="0" applyFont="1" applyFill="1" applyAlignment="1">
      <alignment wrapText="1"/>
    </xf>
    <xf numFmtId="0" fontId="7" fillId="2" borderId="0" xfId="0" applyFont="1" applyFill="1" applyAlignment="1">
      <alignment wrapText="1"/>
    </xf>
    <xf numFmtId="0" fontId="7" fillId="0" borderId="0" xfId="0" applyFont="1" applyFill="1" applyAlignment="1">
      <alignment wrapText="1"/>
    </xf>
    <xf numFmtId="0" fontId="7" fillId="8" borderId="0" xfId="0" applyFont="1" applyFill="1" applyAlignment="1">
      <alignment wrapText="1"/>
    </xf>
    <xf numFmtId="0" fontId="7" fillId="9" borderId="0" xfId="0" applyFont="1" applyFill="1" applyAlignment="1">
      <alignment wrapText="1"/>
    </xf>
    <xf numFmtId="6" fontId="0" fillId="10" borderId="24" xfId="0" applyNumberFormat="1" applyFill="1" applyBorder="1"/>
    <xf numFmtId="0" fontId="7" fillId="10" borderId="0" xfId="0" applyFont="1" applyFill="1" applyAlignment="1">
      <alignment wrapText="1"/>
    </xf>
    <xf numFmtId="0" fontId="0" fillId="0" borderId="0" xfId="0" applyAlignment="1">
      <alignment horizontal="center"/>
    </xf>
    <xf numFmtId="0" fontId="4" fillId="0" borderId="0" xfId="44" applyAlignment="1">
      <alignment horizontal="center"/>
    </xf>
    <xf numFmtId="0" fontId="1" fillId="0" borderId="26" xfId="0" applyFont="1" applyBorder="1" applyAlignment="1">
      <alignment horizontal="center"/>
    </xf>
    <xf numFmtId="0" fontId="1" fillId="0" borderId="18" xfId="0" applyFont="1" applyBorder="1" applyAlignment="1">
      <alignment horizontal="center"/>
    </xf>
    <xf numFmtId="0" fontId="1" fillId="0" borderId="27"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0" xfId="0" applyBorder="1" applyAlignment="1">
      <alignment horizontal="center"/>
    </xf>
    <xf numFmtId="0" fontId="1" fillId="0" borderId="17" xfId="0" applyFont="1"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0" fillId="0" borderId="35" xfId="0" applyBorder="1" applyAlignment="1">
      <alignment horizontal="center"/>
    </xf>
    <xf numFmtId="0" fontId="0" fillId="0" borderId="29" xfId="0" applyBorder="1" applyAlignment="1">
      <alignment horizontal="center"/>
    </xf>
    <xf numFmtId="0" fontId="1" fillId="0" borderId="4" xfId="0" applyFont="1" applyBorder="1" applyAlignment="1">
      <alignment horizontal="center"/>
    </xf>
  </cellXfs>
  <cellStyles count="45">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cellStyle name="Normal" xfId="0" builtinId="0"/>
    <cellStyle name="Percent" xfId="1" builtinId="5"/>
  </cellStyles>
  <dxfs count="0"/>
  <tableStyles count="0" defaultTableStyle="TableStyleMedium9" defaultPivotStyle="PivotStyleMedium4"/>
  <colors>
    <mruColors>
      <color rgb="FF9A4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70556</xdr:colOff>
      <xdr:row>0</xdr:row>
      <xdr:rowOff>77611</xdr:rowOff>
    </xdr:from>
    <xdr:to>
      <xdr:col>0</xdr:col>
      <xdr:colOff>1508831</xdr:colOff>
      <xdr:row>0</xdr:row>
      <xdr:rowOff>561830</xdr:rowOff>
    </xdr:to>
    <xdr:pic>
      <xdr:nvPicPr>
        <xdr:cNvPr id="2" name="Picture 1">
          <a:extLst>
            <a:ext uri="{FF2B5EF4-FFF2-40B4-BE49-F238E27FC236}">
              <a16:creationId xmlns:a16="http://schemas.microsoft.com/office/drawing/2014/main" id="{2699A8AB-0325-4ED4-B169-D70F8D585226}"/>
            </a:ext>
          </a:extLst>
        </xdr:cNvPr>
        <xdr:cNvPicPr>
          <a:picLocks noChangeAspect="1"/>
        </xdr:cNvPicPr>
      </xdr:nvPicPr>
      <xdr:blipFill>
        <a:blip xmlns:r="http://schemas.openxmlformats.org/officeDocument/2006/relationships" r:embed="rId1"/>
        <a:stretch>
          <a:fillRect/>
        </a:stretch>
      </xdr:blipFill>
      <xdr:spPr>
        <a:xfrm>
          <a:off x="70556" y="77611"/>
          <a:ext cx="1438275" cy="484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228600</xdr:colOff>
      <xdr:row>0</xdr:row>
      <xdr:rowOff>161925</xdr:rowOff>
    </xdr:from>
    <xdr:to>
      <xdr:col>6</xdr:col>
      <xdr:colOff>828675</xdr:colOff>
      <xdr:row>0</xdr:row>
      <xdr:rowOff>646144</xdr:rowOff>
    </xdr:to>
    <xdr:pic>
      <xdr:nvPicPr>
        <xdr:cNvPr id="2" name="Picture 1">
          <a:extLst>
            <a:ext uri="{FF2B5EF4-FFF2-40B4-BE49-F238E27FC236}">
              <a16:creationId xmlns:a16="http://schemas.microsoft.com/office/drawing/2014/main" id="{7781E595-DF81-4270-9C04-791FDBAC7718}"/>
            </a:ext>
          </a:extLst>
        </xdr:cNvPr>
        <xdr:cNvPicPr>
          <a:picLocks noChangeAspect="1"/>
        </xdr:cNvPicPr>
      </xdr:nvPicPr>
      <xdr:blipFill>
        <a:blip xmlns:r="http://schemas.openxmlformats.org/officeDocument/2006/relationships" r:embed="rId1"/>
        <a:stretch>
          <a:fillRect/>
        </a:stretch>
      </xdr:blipFill>
      <xdr:spPr>
        <a:xfrm>
          <a:off x="5334000" y="161925"/>
          <a:ext cx="1438275" cy="4842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looncreekcapita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looncreekcapit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805A5-D296-9D4D-A2D8-D5E5D6474DC5}">
  <dimension ref="A1:A19"/>
  <sheetViews>
    <sheetView tabSelected="1" zoomScale="135" zoomScaleNormal="135" workbookViewId="0">
      <selection activeCell="D8" sqref="D8"/>
    </sheetView>
  </sheetViews>
  <sheetFormatPr defaultColWidth="11" defaultRowHeight="12.75" x14ac:dyDescent="0.2"/>
  <cols>
    <col min="1" max="1" width="92.125" customWidth="1"/>
  </cols>
  <sheetData>
    <row r="1" spans="1:1" ht="49.5" customHeight="1" x14ac:dyDescent="0.2"/>
    <row r="2" spans="1:1" x14ac:dyDescent="0.2">
      <c r="A2" s="75" t="s">
        <v>38</v>
      </c>
    </row>
    <row r="3" spans="1:1" x14ac:dyDescent="0.2">
      <c r="A3" t="s">
        <v>41</v>
      </c>
    </row>
    <row r="4" spans="1:1" x14ac:dyDescent="0.2">
      <c r="A4" s="77">
        <v>42061</v>
      </c>
    </row>
    <row r="5" spans="1:1" x14ac:dyDescent="0.2">
      <c r="A5" s="77"/>
    </row>
    <row r="6" spans="1:1" x14ac:dyDescent="0.2">
      <c r="A6" s="76" t="s">
        <v>42</v>
      </c>
    </row>
    <row r="8" spans="1:1" ht="38.25" x14ac:dyDescent="0.2">
      <c r="A8" s="78" t="s">
        <v>52</v>
      </c>
    </row>
    <row r="9" spans="1:1" x14ac:dyDescent="0.2">
      <c r="A9" s="78"/>
    </row>
    <row r="10" spans="1:1" x14ac:dyDescent="0.2">
      <c r="A10" s="81" t="s">
        <v>43</v>
      </c>
    </row>
    <row r="11" spans="1:1" x14ac:dyDescent="0.2">
      <c r="A11" s="82" t="s">
        <v>44</v>
      </c>
    </row>
    <row r="12" spans="1:1" x14ac:dyDescent="0.2">
      <c r="A12" s="83" t="s">
        <v>45</v>
      </c>
    </row>
    <row r="13" spans="1:1" x14ac:dyDescent="0.2">
      <c r="A13" s="84" t="s">
        <v>46</v>
      </c>
    </row>
    <row r="14" spans="1:1" x14ac:dyDescent="0.2">
      <c r="A14" s="86" t="s">
        <v>47</v>
      </c>
    </row>
    <row r="15" spans="1:1" x14ac:dyDescent="0.2">
      <c r="A15" s="87" t="s">
        <v>48</v>
      </c>
    </row>
    <row r="16" spans="1:1" x14ac:dyDescent="0.2">
      <c r="A16" s="89" t="s">
        <v>49</v>
      </c>
    </row>
    <row r="17" spans="1:1" x14ac:dyDescent="0.2">
      <c r="A17" s="85"/>
    </row>
    <row r="18" spans="1:1" x14ac:dyDescent="0.2">
      <c r="A18" s="76" t="s">
        <v>50</v>
      </c>
    </row>
    <row r="19" spans="1:1" ht="63.75" x14ac:dyDescent="0.2">
      <c r="A19" s="78" t="s">
        <v>51</v>
      </c>
    </row>
  </sheetData>
  <hyperlinks>
    <hyperlink ref="A2" r:id="rId1" xr:uid="{205C70B0-0F8B-1142-8FC6-7E8732C98218}"/>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workbookViewId="0">
      <selection activeCell="A4" sqref="A4:M4"/>
    </sheetView>
  </sheetViews>
  <sheetFormatPr defaultColWidth="11" defaultRowHeight="12.75" x14ac:dyDescent="0.2"/>
  <cols>
    <col min="1" max="1" width="23" bestFit="1" customWidth="1"/>
    <col min="10" max="10" width="9" bestFit="1" customWidth="1"/>
    <col min="11" max="11" width="11.875" bestFit="1" customWidth="1"/>
    <col min="12" max="12" width="13.125" style="69" bestFit="1" customWidth="1"/>
    <col min="13" max="13" width="12" customWidth="1"/>
  </cols>
  <sheetData>
    <row r="1" spans="1:13" ht="54" customHeight="1" x14ac:dyDescent="0.2">
      <c r="A1" s="90"/>
      <c r="B1" s="90"/>
      <c r="C1" s="90"/>
      <c r="D1" s="90"/>
      <c r="E1" s="90"/>
      <c r="F1" s="90"/>
      <c r="G1" s="90"/>
      <c r="H1" s="90"/>
      <c r="I1" s="90"/>
      <c r="J1" s="90"/>
      <c r="K1" s="90"/>
      <c r="L1" s="90"/>
      <c r="M1" s="90"/>
    </row>
    <row r="2" spans="1:13" x14ac:dyDescent="0.2">
      <c r="A2" s="91" t="s">
        <v>38</v>
      </c>
      <c r="B2" s="90"/>
      <c r="C2" s="90"/>
      <c r="D2" s="90"/>
      <c r="E2" s="90"/>
      <c r="F2" s="90"/>
      <c r="G2" s="90"/>
      <c r="H2" s="90"/>
      <c r="I2" s="90"/>
      <c r="J2" s="90"/>
      <c r="K2" s="90"/>
      <c r="L2" s="90"/>
      <c r="M2" s="90"/>
    </row>
    <row r="3" spans="1:13" x14ac:dyDescent="0.2">
      <c r="A3" s="90" t="s">
        <v>41</v>
      </c>
      <c r="B3" s="90"/>
      <c r="C3" s="90"/>
      <c r="D3" s="90"/>
      <c r="E3" s="90"/>
      <c r="F3" s="90"/>
      <c r="G3" s="90"/>
      <c r="H3" s="90"/>
      <c r="I3" s="90"/>
      <c r="J3" s="90"/>
      <c r="K3" s="90"/>
      <c r="L3" s="90"/>
      <c r="M3" s="90"/>
    </row>
    <row r="4" spans="1:13" x14ac:dyDescent="0.2">
      <c r="A4" s="90" t="s">
        <v>39</v>
      </c>
      <c r="B4" s="90"/>
      <c r="C4" s="90"/>
      <c r="D4" s="90"/>
      <c r="E4" s="90"/>
      <c r="F4" s="90"/>
      <c r="G4" s="90"/>
      <c r="H4" s="90"/>
      <c r="I4" s="90"/>
      <c r="J4" s="90"/>
      <c r="K4" s="90"/>
      <c r="L4" s="90"/>
      <c r="M4" s="90"/>
    </row>
    <row r="5" spans="1:13" x14ac:dyDescent="0.2">
      <c r="A5" s="90" t="s">
        <v>40</v>
      </c>
      <c r="B5" s="90"/>
      <c r="C5" s="90"/>
      <c r="D5" s="90"/>
      <c r="E5" s="90"/>
      <c r="F5" s="90"/>
      <c r="G5" s="90"/>
      <c r="H5" s="90"/>
      <c r="I5" s="90"/>
      <c r="J5" s="90"/>
      <c r="K5" s="90"/>
      <c r="L5" s="90"/>
      <c r="M5" s="90"/>
    </row>
    <row r="6" spans="1:13" ht="13.5" thickBot="1" x14ac:dyDescent="0.25">
      <c r="A6" s="10" t="s">
        <v>19</v>
      </c>
    </row>
    <row r="7" spans="1:13" x14ac:dyDescent="0.2">
      <c r="A7" s="10" t="s">
        <v>0</v>
      </c>
      <c r="D7" s="92" t="s">
        <v>16</v>
      </c>
      <c r="E7" s="93"/>
      <c r="F7" s="93"/>
      <c r="G7" s="93"/>
      <c r="H7" s="93"/>
      <c r="I7" s="93"/>
      <c r="J7" s="93"/>
      <c r="K7" s="93"/>
      <c r="L7" s="93"/>
      <c r="M7" s="94"/>
    </row>
    <row r="8" spans="1:13" x14ac:dyDescent="0.2">
      <c r="A8" s="10" t="s">
        <v>26</v>
      </c>
      <c r="D8" s="28"/>
      <c r="E8" s="6"/>
      <c r="F8" s="28" t="s">
        <v>24</v>
      </c>
      <c r="G8" s="6"/>
      <c r="H8" s="79">
        <v>750000</v>
      </c>
      <c r="I8" s="2" t="s">
        <v>27</v>
      </c>
      <c r="J8" s="6"/>
      <c r="K8" s="43">
        <v>3000000</v>
      </c>
      <c r="L8" s="45" t="s">
        <v>17</v>
      </c>
      <c r="M8" s="88">
        <v>20000000</v>
      </c>
    </row>
    <row r="9" spans="1:13" ht="13.5" thickBot="1" x14ac:dyDescent="0.25">
      <c r="A9" s="74" t="s">
        <v>20</v>
      </c>
      <c r="D9" s="29" t="s">
        <v>37</v>
      </c>
      <c r="E9" s="56">
        <v>100000</v>
      </c>
      <c r="F9" s="29" t="s">
        <v>25</v>
      </c>
      <c r="G9" s="30"/>
      <c r="H9" s="33">
        <v>250000</v>
      </c>
      <c r="I9" s="32" t="s">
        <v>36</v>
      </c>
      <c r="J9" s="30"/>
      <c r="K9" s="62">
        <v>1000000</v>
      </c>
      <c r="L9" s="70"/>
      <c r="M9" s="31"/>
    </row>
    <row r="10" spans="1:13" x14ac:dyDescent="0.2">
      <c r="D10" s="6"/>
      <c r="E10" s="60"/>
      <c r="F10" s="6"/>
      <c r="G10" s="6"/>
      <c r="H10" s="61"/>
      <c r="I10" s="6"/>
      <c r="J10" s="6"/>
      <c r="K10" s="61"/>
      <c r="L10" s="45"/>
      <c r="M10" s="6"/>
    </row>
    <row r="11" spans="1:13" ht="13.5" thickBot="1" x14ac:dyDescent="0.25">
      <c r="A11" s="6"/>
      <c r="B11" s="6"/>
      <c r="C11" s="6"/>
    </row>
    <row r="12" spans="1:13" x14ac:dyDescent="0.2">
      <c r="A12" s="47"/>
      <c r="B12" s="98" t="s">
        <v>1</v>
      </c>
      <c r="C12" s="93"/>
      <c r="D12" s="93"/>
      <c r="E12" s="93"/>
      <c r="F12" s="105" t="s">
        <v>21</v>
      </c>
      <c r="G12" s="105"/>
      <c r="H12" s="105"/>
      <c r="I12" s="105"/>
      <c r="J12" s="105"/>
      <c r="K12" s="105"/>
      <c r="L12" s="93" t="s">
        <v>15</v>
      </c>
      <c r="M12" s="94"/>
    </row>
    <row r="13" spans="1:13" x14ac:dyDescent="0.2">
      <c r="A13" s="28"/>
      <c r="B13" s="95" t="s">
        <v>6</v>
      </c>
      <c r="C13" s="96"/>
      <c r="D13" s="97" t="s">
        <v>7</v>
      </c>
      <c r="E13" s="97"/>
      <c r="F13" s="99" t="s">
        <v>22</v>
      </c>
      <c r="G13" s="100"/>
      <c r="H13" s="101"/>
      <c r="I13" s="102" t="s">
        <v>23</v>
      </c>
      <c r="J13" s="103"/>
      <c r="K13" s="104"/>
      <c r="L13" s="71">
        <f>+M8</f>
        <v>20000000</v>
      </c>
      <c r="M13" s="27" t="s">
        <v>18</v>
      </c>
    </row>
    <row r="14" spans="1:13" x14ac:dyDescent="0.2">
      <c r="A14" s="48" t="s">
        <v>11</v>
      </c>
      <c r="B14" s="58" t="s">
        <v>3</v>
      </c>
      <c r="C14" s="59" t="s">
        <v>5</v>
      </c>
      <c r="D14" s="64" t="s">
        <v>3</v>
      </c>
      <c r="E14" s="65" t="s">
        <v>5</v>
      </c>
      <c r="F14" s="58" t="s">
        <v>9</v>
      </c>
      <c r="G14" s="68" t="s">
        <v>10</v>
      </c>
      <c r="H14" s="59" t="s">
        <v>5</v>
      </c>
      <c r="I14" s="64" t="s">
        <v>8</v>
      </c>
      <c r="J14" s="66" t="s">
        <v>2</v>
      </c>
      <c r="K14" s="67" t="s">
        <v>4</v>
      </c>
      <c r="L14" s="72"/>
      <c r="M14" s="49"/>
    </row>
    <row r="15" spans="1:13" x14ac:dyDescent="0.2">
      <c r="A15" s="48"/>
      <c r="B15" s="34"/>
      <c r="C15" s="35"/>
      <c r="D15" s="34"/>
      <c r="E15" s="36"/>
      <c r="F15" s="34"/>
      <c r="G15" s="37"/>
      <c r="H15" s="35"/>
      <c r="I15" s="58"/>
      <c r="J15" s="68"/>
      <c r="K15" s="59"/>
      <c r="L15" s="24"/>
      <c r="M15" s="50"/>
    </row>
    <row r="16" spans="1:13" x14ac:dyDescent="0.2">
      <c r="A16" s="51" t="s">
        <v>28</v>
      </c>
      <c r="B16" s="34"/>
      <c r="C16" s="35"/>
      <c r="D16" s="34"/>
      <c r="E16" s="36"/>
      <c r="F16" s="34"/>
      <c r="G16" s="37"/>
      <c r="H16" s="35"/>
      <c r="I16" s="34"/>
      <c r="J16" s="37"/>
      <c r="K16" s="35"/>
      <c r="L16" s="24"/>
      <c r="M16" s="50"/>
    </row>
    <row r="17" spans="1:13" x14ac:dyDescent="0.2">
      <c r="A17" s="28" t="s">
        <v>29</v>
      </c>
      <c r="B17" s="19">
        <v>300000</v>
      </c>
      <c r="C17" s="15">
        <f>+B17/B$41</f>
        <v>0.75</v>
      </c>
      <c r="D17" s="19">
        <f>+B17</f>
        <v>300000</v>
      </c>
      <c r="E17" s="15">
        <f>+D17/D$41</f>
        <v>0.6</v>
      </c>
      <c r="F17" s="9"/>
      <c r="G17" s="13">
        <f>+D17</f>
        <v>300000</v>
      </c>
      <c r="H17" s="15">
        <f>+G17/G$41</f>
        <v>0.45</v>
      </c>
      <c r="I17" s="20"/>
      <c r="J17" s="13">
        <f>+G17</f>
        <v>300000</v>
      </c>
      <c r="K17" s="15">
        <f>+J17/J$41</f>
        <v>0.33750000000000002</v>
      </c>
      <c r="L17" s="24">
        <f>+K17*L$13</f>
        <v>6750000</v>
      </c>
      <c r="M17" s="50"/>
    </row>
    <row r="18" spans="1:13" x14ac:dyDescent="0.2">
      <c r="A18" s="28" t="s">
        <v>30</v>
      </c>
      <c r="B18" s="19">
        <v>100000</v>
      </c>
      <c r="C18" s="15">
        <f>+B18/B$41</f>
        <v>0.25</v>
      </c>
      <c r="D18" s="19">
        <f>+B18</f>
        <v>100000</v>
      </c>
      <c r="E18" s="15">
        <f>+D18/D$41</f>
        <v>0.2</v>
      </c>
      <c r="F18" s="9"/>
      <c r="G18" s="13">
        <f>+D18</f>
        <v>100000</v>
      </c>
      <c r="H18" s="15">
        <f>+G18/G$41</f>
        <v>0.15000000000000002</v>
      </c>
      <c r="I18" s="20"/>
      <c r="J18" s="13">
        <f>+G18</f>
        <v>100000</v>
      </c>
      <c r="K18" s="15">
        <f>+J18/J$41</f>
        <v>0.1125</v>
      </c>
      <c r="L18" s="24">
        <f>+K18*L$13</f>
        <v>2250000</v>
      </c>
      <c r="M18" s="50"/>
    </row>
    <row r="19" spans="1:13" x14ac:dyDescent="0.2">
      <c r="A19" s="28"/>
      <c r="B19" s="19"/>
      <c r="C19" s="15"/>
      <c r="D19" s="19"/>
      <c r="E19" s="7"/>
      <c r="F19" s="9"/>
      <c r="G19" s="13"/>
      <c r="H19" s="15"/>
      <c r="I19" s="20"/>
      <c r="J19" s="13"/>
      <c r="K19" s="15"/>
      <c r="L19" s="24"/>
      <c r="M19" s="50"/>
    </row>
    <row r="20" spans="1:13" x14ac:dyDescent="0.2">
      <c r="A20" s="51" t="s">
        <v>31</v>
      </c>
      <c r="B20" s="3">
        <f>SUM(B17:B19)</f>
        <v>400000</v>
      </c>
      <c r="C20" s="22">
        <f>SUM(C17:C19)</f>
        <v>1</v>
      </c>
      <c r="D20" s="3">
        <f>SUM(D17:D19)</f>
        <v>400000</v>
      </c>
      <c r="E20" s="22">
        <f>SUM(E17:E19)</f>
        <v>0.8</v>
      </c>
      <c r="F20" s="9"/>
      <c r="G20" s="3">
        <f>SUM(G17:G19)</f>
        <v>400000</v>
      </c>
      <c r="H20" s="22">
        <f>SUM(H17:H19)</f>
        <v>0.60000000000000009</v>
      </c>
      <c r="I20" s="20"/>
      <c r="J20" s="3">
        <f>SUM(J17:J19)</f>
        <v>400000</v>
      </c>
      <c r="K20" s="22">
        <f>SUM(K17:K19)</f>
        <v>0.45</v>
      </c>
      <c r="L20" s="11">
        <f>SUM(L17:L19)</f>
        <v>9000000</v>
      </c>
      <c r="M20" s="50"/>
    </row>
    <row r="21" spans="1:13" x14ac:dyDescent="0.2">
      <c r="A21" s="28"/>
      <c r="B21" s="2"/>
      <c r="C21" s="15"/>
      <c r="D21" s="2"/>
      <c r="E21" s="7"/>
      <c r="F21" s="9"/>
      <c r="G21" s="13"/>
      <c r="H21" s="15"/>
      <c r="I21" s="20"/>
      <c r="J21" s="6"/>
      <c r="K21" s="5"/>
      <c r="L21" s="24"/>
      <c r="M21" s="50"/>
    </row>
    <row r="22" spans="1:13" x14ac:dyDescent="0.2">
      <c r="A22" s="51" t="s">
        <v>7</v>
      </c>
      <c r="B22" s="2"/>
      <c r="C22" s="15"/>
      <c r="D22" s="39">
        <f>+E9</f>
        <v>100000</v>
      </c>
      <c r="E22" s="22">
        <f>+D22/D$41</f>
        <v>0.2</v>
      </c>
      <c r="F22" s="9"/>
      <c r="G22" s="14">
        <f>+D22</f>
        <v>100000</v>
      </c>
      <c r="H22" s="22">
        <f>+G22/G$41</f>
        <v>0.15000000000000002</v>
      </c>
      <c r="I22" s="20"/>
      <c r="J22" s="14">
        <f>+G22</f>
        <v>100000</v>
      </c>
      <c r="K22" s="22">
        <f>+J22/J$41</f>
        <v>0.1125</v>
      </c>
      <c r="L22" s="25">
        <f>+K22*L$13</f>
        <v>2250000</v>
      </c>
      <c r="M22" s="50"/>
    </row>
    <row r="23" spans="1:13" x14ac:dyDescent="0.2">
      <c r="A23" s="28"/>
      <c r="B23" s="2"/>
      <c r="C23" s="15"/>
      <c r="D23" s="2"/>
      <c r="E23" s="7"/>
      <c r="F23" s="9"/>
      <c r="G23" s="13"/>
      <c r="H23" s="15"/>
      <c r="I23" s="20"/>
      <c r="J23" s="6"/>
      <c r="K23" s="5"/>
      <c r="L23" s="24"/>
      <c r="M23" s="50"/>
    </row>
    <row r="24" spans="1:13" x14ac:dyDescent="0.2">
      <c r="A24" s="28"/>
      <c r="B24" s="2"/>
      <c r="C24" s="15"/>
      <c r="D24" s="2"/>
      <c r="E24" s="7"/>
      <c r="F24" s="9"/>
      <c r="G24" s="13"/>
      <c r="H24" s="15"/>
      <c r="I24" s="20"/>
      <c r="J24" s="6"/>
      <c r="K24" s="5"/>
      <c r="L24" s="24"/>
      <c r="M24" s="50"/>
    </row>
    <row r="25" spans="1:13" x14ac:dyDescent="0.2">
      <c r="A25" s="48" t="s">
        <v>12</v>
      </c>
      <c r="B25" s="3">
        <f>+B20</f>
        <v>400000</v>
      </c>
      <c r="C25" s="22">
        <f>+C20</f>
        <v>1</v>
      </c>
      <c r="D25" s="3">
        <f>+D20+D22</f>
        <v>500000</v>
      </c>
      <c r="E25" s="38">
        <f>+E20+E22</f>
        <v>1</v>
      </c>
      <c r="F25" s="9"/>
      <c r="G25" s="3">
        <f>+G20+G22</f>
        <v>500000</v>
      </c>
      <c r="H25" s="38">
        <f>+H20+H22</f>
        <v>0.75000000000000011</v>
      </c>
      <c r="I25" s="20"/>
      <c r="J25" s="14">
        <f>+J20+J22</f>
        <v>500000</v>
      </c>
      <c r="K25" s="22">
        <f>+K20+K22</f>
        <v>0.5625</v>
      </c>
      <c r="L25" s="25">
        <f>+L20+L22</f>
        <v>11250000</v>
      </c>
      <c r="M25" s="50"/>
    </row>
    <row r="26" spans="1:13" x14ac:dyDescent="0.2">
      <c r="A26" s="28"/>
      <c r="B26" s="2"/>
      <c r="C26" s="15"/>
      <c r="D26" s="2"/>
      <c r="E26" s="7"/>
      <c r="F26" s="9"/>
      <c r="G26" s="13"/>
      <c r="H26" s="15"/>
      <c r="I26" s="20"/>
      <c r="J26" s="6"/>
      <c r="K26" s="5"/>
      <c r="L26" s="24"/>
      <c r="M26" s="50"/>
    </row>
    <row r="27" spans="1:13" x14ac:dyDescent="0.2">
      <c r="A27" s="48" t="s">
        <v>21</v>
      </c>
      <c r="B27" s="2"/>
      <c r="C27" s="15"/>
      <c r="D27" s="2"/>
      <c r="E27" s="7"/>
      <c r="F27" s="9"/>
      <c r="G27" s="13"/>
      <c r="H27" s="15"/>
      <c r="I27" s="20"/>
      <c r="J27" s="6"/>
      <c r="K27" s="5"/>
      <c r="L27" s="24"/>
      <c r="M27" s="50"/>
    </row>
    <row r="28" spans="1:13" x14ac:dyDescent="0.2">
      <c r="A28" s="28"/>
      <c r="B28" s="2"/>
      <c r="C28" s="15"/>
      <c r="D28" s="2"/>
      <c r="E28" s="7"/>
      <c r="F28" s="9"/>
      <c r="G28" s="13"/>
      <c r="H28" s="15"/>
      <c r="I28" s="20"/>
      <c r="J28" s="6"/>
      <c r="K28" s="5"/>
      <c r="L28" s="24"/>
      <c r="M28" s="50"/>
    </row>
    <row r="29" spans="1:13" x14ac:dyDescent="0.2">
      <c r="A29" s="28" t="s">
        <v>22</v>
      </c>
      <c r="B29" s="2"/>
      <c r="C29" s="15"/>
      <c r="D29" s="2"/>
      <c r="E29" s="7"/>
      <c r="F29" s="40">
        <f>+H9</f>
        <v>250000</v>
      </c>
      <c r="G29" s="13">
        <f>+F29/G$43</f>
        <v>166666.66666666666</v>
      </c>
      <c r="H29" s="15">
        <f>+G29/G$41</f>
        <v>0.25</v>
      </c>
      <c r="I29" s="20"/>
      <c r="J29" s="13">
        <f>+G29</f>
        <v>166666.66666666666</v>
      </c>
      <c r="K29" s="15">
        <f>+J29/J$41</f>
        <v>0.1875</v>
      </c>
      <c r="L29" s="24">
        <f t="shared" ref="L29" si="0">+K29*L$13</f>
        <v>3750000</v>
      </c>
      <c r="M29" s="50"/>
    </row>
    <row r="30" spans="1:13" x14ac:dyDescent="0.2">
      <c r="A30" s="28"/>
      <c r="B30" s="2"/>
      <c r="C30" s="15"/>
      <c r="D30" s="2"/>
      <c r="E30" s="7"/>
      <c r="F30" s="41"/>
      <c r="G30" s="13"/>
      <c r="H30" s="15"/>
      <c r="I30" s="20"/>
      <c r="J30" s="13"/>
      <c r="K30" s="15"/>
      <c r="L30" s="24"/>
      <c r="M30" s="50"/>
    </row>
    <row r="31" spans="1:13" x14ac:dyDescent="0.2">
      <c r="A31" s="28"/>
      <c r="B31" s="2"/>
      <c r="C31" s="15"/>
      <c r="D31" s="2"/>
      <c r="E31" s="7"/>
      <c r="F31" s="9"/>
      <c r="G31" s="13"/>
      <c r="H31" s="15"/>
      <c r="I31" s="20"/>
      <c r="J31" s="6"/>
      <c r="K31" s="5"/>
      <c r="L31" s="24"/>
      <c r="M31" s="50"/>
    </row>
    <row r="32" spans="1:13" x14ac:dyDescent="0.2">
      <c r="A32" s="51" t="s">
        <v>32</v>
      </c>
      <c r="B32" s="2"/>
      <c r="C32" s="15"/>
      <c r="D32" s="2"/>
      <c r="E32" s="7"/>
      <c r="F32" s="11">
        <f>SUM(F29:F31)</f>
        <v>250000</v>
      </c>
      <c r="G32" s="14">
        <f>SUM(G29:G31)</f>
        <v>166666.66666666666</v>
      </c>
      <c r="H32" s="16">
        <f>SUM(H29:H31)</f>
        <v>0.25</v>
      </c>
      <c r="I32" s="20"/>
      <c r="J32" s="14">
        <f>SUM(J29:J31)</f>
        <v>166666.66666666666</v>
      </c>
      <c r="K32" s="22">
        <f>SUM(K29:K31)</f>
        <v>0.1875</v>
      </c>
      <c r="L32" s="25">
        <f>SUM(L29:L31)</f>
        <v>3750000</v>
      </c>
      <c r="M32" s="57">
        <f>+L32/F32</f>
        <v>15</v>
      </c>
    </row>
    <row r="33" spans="1:13" x14ac:dyDescent="0.2">
      <c r="A33" s="28"/>
      <c r="B33" s="2"/>
      <c r="C33" s="15"/>
      <c r="D33" s="2"/>
      <c r="E33" s="7"/>
      <c r="F33" s="9"/>
      <c r="G33" s="13"/>
      <c r="H33" s="15"/>
      <c r="I33" s="20"/>
      <c r="J33" s="6"/>
      <c r="K33" s="5"/>
      <c r="L33" s="24"/>
      <c r="M33" s="50"/>
    </row>
    <row r="34" spans="1:13" x14ac:dyDescent="0.2">
      <c r="A34" s="28" t="s">
        <v>23</v>
      </c>
      <c r="B34" s="2"/>
      <c r="C34" s="15"/>
      <c r="D34" s="2"/>
      <c r="E34" s="7"/>
      <c r="F34" s="9"/>
      <c r="G34" s="13"/>
      <c r="H34" s="15"/>
      <c r="I34" s="63">
        <f>+K9</f>
        <v>1000000</v>
      </c>
      <c r="J34" s="23">
        <f>+I34/J43</f>
        <v>222222.22222222222</v>
      </c>
      <c r="K34" s="15">
        <f>+J34/J$41</f>
        <v>0.25</v>
      </c>
      <c r="L34" s="9">
        <f>+L13*K34</f>
        <v>5000000</v>
      </c>
      <c r="M34" s="73"/>
    </row>
    <row r="35" spans="1:13" x14ac:dyDescent="0.2">
      <c r="A35" s="28"/>
      <c r="B35" s="2"/>
      <c r="C35" s="15"/>
      <c r="D35" s="2"/>
      <c r="E35" s="7"/>
      <c r="F35" s="9"/>
      <c r="G35" s="13"/>
      <c r="H35" s="15"/>
      <c r="I35" s="20"/>
      <c r="J35" s="23"/>
      <c r="K35" s="15"/>
      <c r="L35" s="24"/>
      <c r="M35" s="50"/>
    </row>
    <row r="36" spans="1:13" x14ac:dyDescent="0.2">
      <c r="A36" s="28"/>
      <c r="B36" s="2"/>
      <c r="C36" s="15"/>
      <c r="D36" s="2"/>
      <c r="E36" s="7"/>
      <c r="F36" s="9"/>
      <c r="G36" s="13"/>
      <c r="H36" s="15"/>
      <c r="I36" s="20"/>
      <c r="J36" s="23"/>
      <c r="K36" s="15"/>
      <c r="L36" s="24"/>
      <c r="M36" s="50"/>
    </row>
    <row r="37" spans="1:13" x14ac:dyDescent="0.2">
      <c r="A37" s="51" t="s">
        <v>33</v>
      </c>
      <c r="B37" s="2"/>
      <c r="C37" s="15"/>
      <c r="D37" s="2"/>
      <c r="E37" s="7"/>
      <c r="F37" s="9"/>
      <c r="G37" s="13"/>
      <c r="H37" s="15"/>
      <c r="I37" s="21">
        <f>SUM(I34:I36)</f>
        <v>1000000</v>
      </c>
      <c r="J37" s="42">
        <f>SUM(J34:J36)</f>
        <v>222222.22222222222</v>
      </c>
      <c r="K37" s="22">
        <f>SUM(K34:K36)</f>
        <v>0.25</v>
      </c>
      <c r="L37" s="25">
        <f>SUM(L34:L36)</f>
        <v>5000000</v>
      </c>
      <c r="M37" s="57">
        <f>+L37/I37</f>
        <v>5</v>
      </c>
    </row>
    <row r="38" spans="1:13" x14ac:dyDescent="0.2">
      <c r="A38" s="51"/>
      <c r="B38" s="2"/>
      <c r="C38" s="15"/>
      <c r="D38" s="2"/>
      <c r="E38" s="7"/>
      <c r="F38" s="9"/>
      <c r="G38" s="13"/>
      <c r="H38" s="7"/>
      <c r="I38" s="20"/>
      <c r="J38" s="6"/>
      <c r="K38" s="5"/>
      <c r="L38" s="24"/>
      <c r="M38" s="50"/>
    </row>
    <row r="39" spans="1:13" x14ac:dyDescent="0.2">
      <c r="A39" s="48" t="s">
        <v>34</v>
      </c>
      <c r="B39" s="2"/>
      <c r="C39" s="15"/>
      <c r="D39" s="2"/>
      <c r="E39" s="7"/>
      <c r="F39" s="11">
        <f>+F32</f>
        <v>250000</v>
      </c>
      <c r="G39" s="14">
        <f>+G32</f>
        <v>166666.66666666666</v>
      </c>
      <c r="H39" s="16">
        <f>+H32</f>
        <v>0.25</v>
      </c>
      <c r="I39" s="21">
        <f>+I34</f>
        <v>1000000</v>
      </c>
      <c r="J39" s="14">
        <f>+J32+J37</f>
        <v>388888.88888888888</v>
      </c>
      <c r="K39" s="22">
        <f>+K32+K37</f>
        <v>0.4375</v>
      </c>
      <c r="L39" s="25">
        <f t="shared" ref="L39" si="1">+L32+L34</f>
        <v>8750000</v>
      </c>
      <c r="M39" s="50"/>
    </row>
    <row r="40" spans="1:13" x14ac:dyDescent="0.2">
      <c r="A40" s="28"/>
      <c r="B40" s="2"/>
      <c r="C40" s="15"/>
      <c r="D40" s="2"/>
      <c r="E40" s="7"/>
      <c r="F40" s="9"/>
      <c r="G40" s="13"/>
      <c r="H40" s="15"/>
      <c r="I40" s="20"/>
      <c r="J40" s="6"/>
      <c r="K40" s="5"/>
      <c r="L40" s="24"/>
      <c r="M40" s="50"/>
    </row>
    <row r="41" spans="1:13" ht="13.5" thickBot="1" x14ac:dyDescent="0.25">
      <c r="A41" s="48" t="s">
        <v>35</v>
      </c>
      <c r="B41" s="4">
        <f>+B25</f>
        <v>400000</v>
      </c>
      <c r="C41" s="18">
        <f>+C25</f>
        <v>1</v>
      </c>
      <c r="D41" s="4">
        <f>+D25</f>
        <v>500000</v>
      </c>
      <c r="E41" s="8">
        <f>+E25</f>
        <v>1</v>
      </c>
      <c r="F41" s="12">
        <f>+F39</f>
        <v>250000</v>
      </c>
      <c r="G41" s="1">
        <f>+G25+G39</f>
        <v>666666.66666666663</v>
      </c>
      <c r="H41" s="18">
        <f>+H25+H39</f>
        <v>1</v>
      </c>
      <c r="I41" s="12">
        <f>+I39</f>
        <v>1000000</v>
      </c>
      <c r="J41" s="1">
        <f>+J25+J39</f>
        <v>888888.88888888888</v>
      </c>
      <c r="K41" s="18">
        <f>+K25+K39</f>
        <v>1</v>
      </c>
      <c r="L41" s="26">
        <f>+L25+L39</f>
        <v>20000000</v>
      </c>
      <c r="M41" s="52"/>
    </row>
    <row r="42" spans="1:13" ht="13.5" thickTop="1" x14ac:dyDescent="0.2">
      <c r="A42" s="28"/>
      <c r="B42" s="2"/>
      <c r="C42" s="5"/>
      <c r="D42" s="2"/>
      <c r="E42" s="6"/>
      <c r="F42" s="9"/>
      <c r="G42" s="6"/>
      <c r="H42" s="5"/>
      <c r="I42" s="20"/>
      <c r="J42" s="6"/>
      <c r="K42" s="5"/>
      <c r="L42" s="45"/>
      <c r="M42" s="27"/>
    </row>
    <row r="43" spans="1:13" x14ac:dyDescent="0.2">
      <c r="A43" s="28" t="s">
        <v>13</v>
      </c>
      <c r="B43" s="6"/>
      <c r="C43" s="6"/>
      <c r="D43" s="6"/>
      <c r="E43" s="6"/>
      <c r="F43" s="80">
        <f>+H8</f>
        <v>750000</v>
      </c>
      <c r="G43" s="17">
        <f>+F43/D41</f>
        <v>1.5</v>
      </c>
      <c r="H43" s="5"/>
      <c r="I43" s="44">
        <f>+K8</f>
        <v>3000000</v>
      </c>
      <c r="J43" s="17">
        <f>+I43/G41</f>
        <v>4.5</v>
      </c>
      <c r="K43" s="5"/>
      <c r="L43" s="45"/>
      <c r="M43" s="27"/>
    </row>
    <row r="44" spans="1:13" ht="13.5" thickBot="1" x14ac:dyDescent="0.25">
      <c r="A44" s="29" t="s">
        <v>14</v>
      </c>
      <c r="B44" s="30"/>
      <c r="C44" s="30"/>
      <c r="D44" s="30"/>
      <c r="E44" s="30"/>
      <c r="F44" s="53">
        <f>+F41+F43</f>
        <v>1000000</v>
      </c>
      <c r="G44" s="54">
        <f>+F44/G41</f>
        <v>1.5</v>
      </c>
      <c r="H44" s="55"/>
      <c r="I44" s="53">
        <f>+I41+I43</f>
        <v>4000000</v>
      </c>
      <c r="J44" s="54">
        <f>+I44/J41</f>
        <v>4.5</v>
      </c>
      <c r="K44" s="55"/>
      <c r="L44" s="70"/>
      <c r="M44" s="31"/>
    </row>
    <row r="45" spans="1:13" x14ac:dyDescent="0.2">
      <c r="F45" s="45"/>
      <c r="G45" s="6"/>
      <c r="H45" s="6"/>
      <c r="I45" s="46"/>
      <c r="J45" s="6"/>
      <c r="K45" s="6"/>
    </row>
  </sheetData>
  <mergeCells count="13">
    <mergeCell ref="D7:M7"/>
    <mergeCell ref="L12:M12"/>
    <mergeCell ref="B13:C13"/>
    <mergeCell ref="D13:E13"/>
    <mergeCell ref="B12:E12"/>
    <mergeCell ref="F13:H13"/>
    <mergeCell ref="I13:K13"/>
    <mergeCell ref="F12:K12"/>
    <mergeCell ref="A5:M5"/>
    <mergeCell ref="A1:M1"/>
    <mergeCell ref="A2:M2"/>
    <mergeCell ref="A3:M3"/>
    <mergeCell ref="A4:M4"/>
  </mergeCells>
  <phoneticPr fontId="2" type="noConversion"/>
  <hyperlinks>
    <hyperlink ref="A2" r:id="rId1" xr:uid="{36E8F947-2AA9-6E4F-9059-A19BA1523E80}"/>
  </hyperlinks>
  <pageMargins left="0.75" right="0.75" top="1" bottom="1" header="0.5" footer="0.5"/>
  <pageSetup scale="62" orientation="landscape" horizontalDpi="4294967292" verticalDpi="4294967292"/>
  <ignoredErrors>
    <ignoredError sqref="D17:D18" formula="1"/>
    <ignoredError sqref="D20:E20 F32:H32 G20:H20 J20:K20 J32:K32 K37 B20:C20" emptyCellReference="1"/>
  </ignoredErrors>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Learned</dc:creator>
  <cp:lastModifiedBy>Denise Dunlap</cp:lastModifiedBy>
  <cp:lastPrinted>2016-09-13T15:18:20Z</cp:lastPrinted>
  <dcterms:created xsi:type="dcterms:W3CDTF">2012-07-14T22:52:13Z</dcterms:created>
  <dcterms:modified xsi:type="dcterms:W3CDTF">2019-02-27T23:44:42Z</dcterms:modified>
</cp:coreProperties>
</file>